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"/>
    </mc:Choice>
  </mc:AlternateContent>
  <xr:revisionPtr revIDLastSave="0" documentId="13_ncr:1_{6F4363B7-90CF-4920-A047-715B4BA820CC}" xr6:coauthVersionLast="47" xr6:coauthVersionMax="47" xr10:uidLastSave="{00000000-0000-0000-0000-000000000000}"/>
  <bookViews>
    <workbookView xWindow="-120" yWindow="-120" windowWidth="29040" windowHeight="15720" xr2:uid="{CDC9CF81-AFAE-45C5-8896-374B88A9EB99}"/>
  </bookViews>
  <sheets>
    <sheet name="esquema" sheetId="2" r:id="rId1"/>
    <sheet name="comentaris" sheetId="3" r:id="rId2"/>
    <sheet name="validació" sheetId="4" r:id="rId3"/>
    <sheet name="auditoria" sheetId="5" r:id="rId4"/>
    <sheet name="sèrie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5" l="1"/>
  <c r="F7" i="5"/>
  <c r="F5" i="5"/>
  <c r="A1" i="2"/>
  <c r="B4" i="3" s="1"/>
  <c r="E7" i="5"/>
  <c r="E6" i="5"/>
  <c r="G6" i="5" s="1"/>
  <c r="E5" i="5"/>
  <c r="E8" i="5" s="1"/>
  <c r="H21" i="2"/>
  <c r="G20" i="2"/>
  <c r="F20" i="2"/>
  <c r="E20" i="2"/>
  <c r="D20" i="2"/>
  <c r="C20" i="2"/>
  <c r="B20" i="2"/>
  <c r="H19" i="2"/>
  <c r="H18" i="2"/>
  <c r="H17" i="2"/>
  <c r="H16" i="2"/>
  <c r="H15" i="2"/>
  <c r="H14" i="2"/>
  <c r="H13" i="2"/>
  <c r="H12" i="2"/>
  <c r="H11" i="2"/>
  <c r="H10" i="2"/>
  <c r="G7" i="2"/>
  <c r="F7" i="2"/>
  <c r="E7" i="2"/>
  <c r="D7" i="2"/>
  <c r="C7" i="2"/>
  <c r="B7" i="2"/>
  <c r="B22" i="2" s="1"/>
  <c r="H6" i="2"/>
  <c r="H5" i="2"/>
  <c r="H4" i="2"/>
  <c r="H3" i="2"/>
  <c r="B6" i="3" l="1"/>
  <c r="C6" i="3" s="1"/>
  <c r="B5" i="3"/>
  <c r="C5" i="3" s="1"/>
  <c r="B9" i="3"/>
  <c r="C9" i="3" s="1"/>
  <c r="B11" i="3"/>
  <c r="C11" i="3" s="1"/>
  <c r="B10" i="3"/>
  <c r="C10" i="3" s="1"/>
  <c r="B8" i="3"/>
  <c r="C8" i="3" s="1"/>
  <c r="B7" i="3"/>
  <c r="C7" i="3" s="1"/>
  <c r="C4" i="3"/>
  <c r="E4" i="3" s="1"/>
  <c r="F22" i="2"/>
  <c r="C22" i="2"/>
  <c r="G22" i="2"/>
  <c r="E22" i="2"/>
  <c r="H20" i="2"/>
  <c r="D22" i="2"/>
  <c r="H7" i="2"/>
  <c r="B23" i="2"/>
  <c r="F8" i="5"/>
  <c r="G5" i="5"/>
  <c r="C23" i="2" l="1"/>
  <c r="H22" i="2"/>
  <c r="D23" i="2"/>
  <c r="E23" i="2" s="1"/>
  <c r="F23" i="2" s="1"/>
  <c r="G23" i="2" s="1"/>
  <c r="G7" i="5"/>
  <c r="G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papa</author>
  </authors>
  <commentList>
    <comment ref="E4" authorId="0" shapeId="0" xr:uid="{9B493AB1-5C64-4563-B34B-1535B2DDA5A6}">
      <text>
        <r>
          <rPr>
            <sz val="9"/>
            <color indexed="81"/>
            <rFont val="Tahoma"/>
            <charset val="1"/>
          </rPr>
          <t>Si han passat més de 90 dies des de la data d'emissió de la factura s'aplica un recàrrec d'un 10% sobre l'import.</t>
        </r>
      </text>
    </comment>
  </commentList>
</comments>
</file>

<file path=xl/sharedStrings.xml><?xml version="1.0" encoding="utf-8"?>
<sst xmlns="http://schemas.openxmlformats.org/spreadsheetml/2006/main" count="79" uniqueCount="77">
  <si>
    <t xml:space="preserve">gener </t>
  </si>
  <si>
    <t>febrer</t>
  </si>
  <si>
    <t>març</t>
  </si>
  <si>
    <t>abril</t>
  </si>
  <si>
    <t>maig</t>
  </si>
  <si>
    <t>juny</t>
  </si>
  <si>
    <t>Total</t>
  </si>
  <si>
    <t>INGRESSOS</t>
  </si>
  <si>
    <t>salari net</t>
  </si>
  <si>
    <t>pagues extres</t>
  </si>
  <si>
    <t>renta</t>
  </si>
  <si>
    <t>varis</t>
  </si>
  <si>
    <t>Total ingressos</t>
  </si>
  <si>
    <t>DESPESES</t>
  </si>
  <si>
    <t>gas</t>
  </si>
  <si>
    <t>aigua</t>
  </si>
  <si>
    <t>llum</t>
  </si>
  <si>
    <t>telèfon</t>
  </si>
  <si>
    <t>hipoteca</t>
  </si>
  <si>
    <t>escola</t>
  </si>
  <si>
    <t>assegurança</t>
  </si>
  <si>
    <t>menjar</t>
  </si>
  <si>
    <t>vacances</t>
  </si>
  <si>
    <t>extres</t>
  </si>
  <si>
    <t>Total despeses</t>
  </si>
  <si>
    <t>Ingr. -desp.</t>
  </si>
  <si>
    <t>Saldo acumulat</t>
  </si>
  <si>
    <t>Empresa</t>
  </si>
  <si>
    <t>Data</t>
  </si>
  <si>
    <t>Dies des de
la data</t>
  </si>
  <si>
    <t>Import</t>
  </si>
  <si>
    <t>Recàrrec</t>
  </si>
  <si>
    <t>Import a pagar</t>
  </si>
  <si>
    <t>Cae</t>
  </si>
  <si>
    <t>Carles Pons</t>
  </si>
  <si>
    <t>Editorial Anaya</t>
  </si>
  <si>
    <t>Gerplex</t>
  </si>
  <si>
    <t>Herder</t>
  </si>
  <si>
    <t>Icasa</t>
  </si>
  <si>
    <t>Marcombo</t>
  </si>
  <si>
    <t>Papers</t>
  </si>
  <si>
    <t>Edat</t>
  </si>
  <si>
    <t>IVA</t>
  </si>
  <si>
    <t>Color</t>
  </si>
  <si>
    <t>blanc</t>
  </si>
  <si>
    <t>verd</t>
  </si>
  <si>
    <t>rosa</t>
  </si>
  <si>
    <t>vermell</t>
  </si>
  <si>
    <t>blau</t>
  </si>
  <si>
    <t>groc</t>
  </si>
  <si>
    <t>negre</t>
  </si>
  <si>
    <t>taronja</t>
  </si>
  <si>
    <t>lila</t>
  </si>
  <si>
    <t>Pressupost material d'informàtica</t>
  </si>
  <si>
    <t>Ordinadors</t>
  </si>
  <si>
    <t>Model</t>
  </si>
  <si>
    <t>Quantitat</t>
  </si>
  <si>
    <t>Preu unitari</t>
  </si>
  <si>
    <t>Preu total</t>
  </si>
  <si>
    <t>Preu + IVA</t>
  </si>
  <si>
    <t>Ahtec</t>
  </si>
  <si>
    <t>Lug N011</t>
  </si>
  <si>
    <t>MSI</t>
  </si>
  <si>
    <t>Wind U100</t>
  </si>
  <si>
    <t>Acer</t>
  </si>
  <si>
    <t>Aspire One</t>
  </si>
  <si>
    <t>Total:</t>
  </si>
  <si>
    <t>gener</t>
  </si>
  <si>
    <t>enero</t>
  </si>
  <si>
    <t>dilluns</t>
  </si>
  <si>
    <t>Tendència
geomètrica</t>
  </si>
  <si>
    <t>Tendència
lineal</t>
  </si>
  <si>
    <t>Emplena
els dies</t>
  </si>
  <si>
    <t>Emplena els
dies laborables</t>
  </si>
  <si>
    <t>Emplena
els mesos</t>
  </si>
  <si>
    <t>Emplena
la sèrie</t>
  </si>
  <si>
    <t>Emplena
els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</si>
</sst>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1r semestre &quot;\ yyyy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indexed="16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auto="1"/>
        <bgColor auto="1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/>
    <xf numFmtId="0" fontId="6" fillId="0" borderId="0" xfId="1" applyFont="1"/>
    <xf numFmtId="0" fontId="6" fillId="0" borderId="1" xfId="1" applyFont="1" applyBorder="1"/>
    <xf numFmtId="14" fontId="6" fillId="0" borderId="1" xfId="1" applyNumberFormat="1" applyFont="1" applyBorder="1"/>
    <xf numFmtId="4" fontId="6" fillId="0" borderId="1" xfId="1" applyNumberFormat="1" applyFont="1" applyBorder="1"/>
    <xf numFmtId="14" fontId="6" fillId="0" borderId="0" xfId="1" applyNumberFormat="1" applyFont="1"/>
    <xf numFmtId="0" fontId="7" fillId="2" borderId="1" xfId="1" applyFont="1" applyFill="1" applyBorder="1"/>
    <xf numFmtId="0" fontId="1" fillId="0" borderId="0" xfId="1"/>
    <xf numFmtId="14" fontId="7" fillId="0" borderId="0" xfId="1" applyNumberFormat="1" applyFont="1" applyAlignment="1">
      <alignment horizontal="left"/>
    </xf>
    <xf numFmtId="0" fontId="7" fillId="3" borderId="1" xfId="1" applyFont="1" applyFill="1" applyBorder="1"/>
    <xf numFmtId="0" fontId="7" fillId="3" borderId="1" xfId="1" applyFont="1" applyFill="1" applyBorder="1" applyAlignment="1">
      <alignment horizontal="right"/>
    </xf>
    <xf numFmtId="4" fontId="7" fillId="3" borderId="1" xfId="1" applyNumberFormat="1" applyFont="1" applyFill="1" applyBorder="1" applyAlignment="1">
      <alignment horizontal="right"/>
    </xf>
    <xf numFmtId="4" fontId="6" fillId="0" borderId="1" xfId="1" applyNumberFormat="1" applyFont="1" applyBorder="1" applyAlignment="1">
      <alignment horizontal="right"/>
    </xf>
    <xf numFmtId="4" fontId="7" fillId="4" borderId="1" xfId="1" applyNumberFormat="1" applyFont="1" applyFill="1" applyBorder="1" applyAlignment="1">
      <alignment horizontal="right"/>
    </xf>
    <xf numFmtId="164" fontId="9" fillId="6" borderId="1" xfId="1" applyNumberFormat="1" applyFont="1" applyFill="1" applyBorder="1" applyAlignment="1">
      <alignment horizontal="left"/>
    </xf>
    <xf numFmtId="0" fontId="9" fillId="6" borderId="1" xfId="1" applyFont="1" applyFill="1" applyBorder="1" applyAlignment="1">
      <alignment horizontal="right"/>
    </xf>
    <xf numFmtId="3" fontId="3" fillId="5" borderId="1" xfId="1" applyNumberFormat="1" applyFont="1" applyFill="1" applyBorder="1" applyAlignment="1">
      <alignment horizontal="left"/>
    </xf>
    <xf numFmtId="4" fontId="4" fillId="5" borderId="1" xfId="1" applyNumberFormat="1" applyFont="1" applyFill="1" applyBorder="1" applyProtection="1">
      <protection locked="0"/>
    </xf>
    <xf numFmtId="3" fontId="5" fillId="5" borderId="1" xfId="1" applyNumberFormat="1" applyFont="1" applyFill="1" applyBorder="1" applyAlignment="1">
      <alignment horizontal="left"/>
    </xf>
    <xf numFmtId="3" fontId="5" fillId="3" borderId="1" xfId="1" applyNumberFormat="1" applyFont="1" applyFill="1" applyBorder="1" applyAlignment="1">
      <alignment horizontal="left"/>
    </xf>
    <xf numFmtId="4" fontId="5" fillId="3" borderId="1" xfId="1" applyNumberFormat="1" applyFont="1" applyFill="1" applyBorder="1" applyProtection="1">
      <protection locked="0"/>
    </xf>
    <xf numFmtId="4" fontId="4" fillId="5" borderId="1" xfId="1" applyNumberFormat="1" applyFont="1" applyFill="1" applyBorder="1"/>
    <xf numFmtId="4" fontId="5" fillId="3" borderId="1" xfId="1" applyNumberFormat="1" applyFont="1" applyFill="1" applyBorder="1"/>
    <xf numFmtId="3" fontId="9" fillId="5" borderId="1" xfId="1" applyNumberFormat="1" applyFont="1" applyFill="1" applyBorder="1" applyAlignment="1">
      <alignment horizontal="left"/>
    </xf>
    <xf numFmtId="4" fontId="9" fillId="5" borderId="1" xfId="1" applyNumberFormat="1" applyFont="1" applyFill="1" applyBorder="1"/>
    <xf numFmtId="0" fontId="9" fillId="5" borderId="1" xfId="1" applyFont="1" applyFill="1" applyBorder="1" applyAlignment="1">
      <alignment horizontal="left"/>
    </xf>
    <xf numFmtId="4" fontId="2" fillId="5" borderId="1" xfId="1" applyNumberFormat="1" applyFont="1" applyFill="1" applyBorder="1"/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" fontId="6" fillId="0" borderId="0" xfId="1" applyNumberFormat="1" applyFont="1"/>
    <xf numFmtId="0" fontId="8" fillId="0" borderId="0" xfId="1" applyFont="1" applyAlignment="1">
      <alignment horizontal="centerContinuous" vertical="center"/>
    </xf>
    <xf numFmtId="14" fontId="1" fillId="0" borderId="0" xfId="1" applyNumberFormat="1"/>
    <xf numFmtId="0" fontId="11" fillId="3" borderId="1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Continuous" vertical="center" wrapText="1"/>
    </xf>
    <xf numFmtId="0" fontId="11" fillId="3" borderId="3" xfId="1" applyFont="1" applyFill="1" applyBorder="1" applyAlignment="1">
      <alignment horizontal="centerContinuous" vertical="center" wrapText="1"/>
    </xf>
    <xf numFmtId="0" fontId="1" fillId="0" borderId="0" xfId="1" applyAlignment="1">
      <alignment horizontal="center"/>
    </xf>
    <xf numFmtId="0" fontId="10" fillId="0" borderId="0" xfId="1" applyFont="1" applyAlignment="1">
      <alignment horizontal="center"/>
    </xf>
    <xf numFmtId="14" fontId="1" fillId="0" borderId="0" xfId="1" applyNumberFormat="1" applyAlignment="1">
      <alignment horizontal="center"/>
    </xf>
  </cellXfs>
  <cellStyles count="2">
    <cellStyle name="Normal" xfId="0" builtinId="0"/>
    <cellStyle name="Normal 2" xfId="1" xr:uid="{33000130-CDEB-4CAC-8A1B-7BEC6EB739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986A3-ADC0-42E7-BAC0-C43CF1C2670F}">
  <dimension ref="A1:H23"/>
  <sheetViews>
    <sheetView showGridLines="0" tabSelected="1" workbookViewId="0">
      <selection activeCell="C10" sqref="C10"/>
    </sheetView>
  </sheetViews>
  <sheetFormatPr defaultColWidth="11.42578125" defaultRowHeight="15.75" x14ac:dyDescent="0.25"/>
  <cols>
    <col min="1" max="1" width="20.140625" style="1" customWidth="1"/>
    <col min="2" max="8" width="10.28515625" style="1" customWidth="1"/>
    <col min="9" max="16384" width="11.42578125" style="1"/>
  </cols>
  <sheetData>
    <row r="1" spans="1:8" x14ac:dyDescent="0.25">
      <c r="A1" s="15">
        <f ca="1">TODAY()-365</f>
        <v>44520</v>
      </c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</row>
    <row r="2" spans="1:8" x14ac:dyDescent="0.25">
      <c r="A2" s="17" t="s">
        <v>7</v>
      </c>
      <c r="B2" s="18"/>
      <c r="C2" s="18"/>
      <c r="D2" s="18"/>
      <c r="E2" s="18"/>
      <c r="F2" s="18"/>
      <c r="G2" s="18"/>
      <c r="H2" s="18"/>
    </row>
    <row r="3" spans="1:8" x14ac:dyDescent="0.25">
      <c r="A3" s="19" t="s">
        <v>8</v>
      </c>
      <c r="B3" s="18">
        <v>979.65</v>
      </c>
      <c r="C3" s="18">
        <v>979.65</v>
      </c>
      <c r="D3" s="18">
        <v>979.65</v>
      </c>
      <c r="E3" s="18">
        <v>979.65</v>
      </c>
      <c r="F3" s="18">
        <v>979.65</v>
      </c>
      <c r="G3" s="18">
        <v>979.65</v>
      </c>
      <c r="H3" s="18">
        <f>SUM(B3:G3)</f>
        <v>5877.9</v>
      </c>
    </row>
    <row r="4" spans="1:8" x14ac:dyDescent="0.25">
      <c r="A4" s="19" t="s">
        <v>9</v>
      </c>
      <c r="B4" s="18"/>
      <c r="C4" s="18"/>
      <c r="D4" s="18"/>
      <c r="E4" s="18"/>
      <c r="F4" s="18"/>
      <c r="G4" s="18"/>
      <c r="H4" s="18">
        <f t="shared" ref="H4:H22" si="0">SUM(B4:G4)</f>
        <v>0</v>
      </c>
    </row>
    <row r="5" spans="1:8" x14ac:dyDescent="0.25">
      <c r="A5" s="19" t="s">
        <v>10</v>
      </c>
      <c r="B5" s="18"/>
      <c r="C5" s="18"/>
      <c r="D5" s="18"/>
      <c r="E5" s="18">
        <v>739.24</v>
      </c>
      <c r="F5" s="18"/>
      <c r="G5" s="18"/>
      <c r="H5" s="18">
        <f t="shared" si="0"/>
        <v>739.24</v>
      </c>
    </row>
    <row r="6" spans="1:8" x14ac:dyDescent="0.25">
      <c r="A6" s="19" t="s">
        <v>11</v>
      </c>
      <c r="B6" s="18"/>
      <c r="C6" s="18"/>
      <c r="D6" s="18"/>
      <c r="E6" s="18"/>
      <c r="F6" s="18"/>
      <c r="G6" s="18"/>
      <c r="H6" s="18">
        <f t="shared" si="0"/>
        <v>0</v>
      </c>
    </row>
    <row r="7" spans="1:8" x14ac:dyDescent="0.25">
      <c r="A7" s="20" t="s">
        <v>12</v>
      </c>
      <c r="B7" s="21">
        <f>SUM(B3:B6)</f>
        <v>979.65</v>
      </c>
      <c r="C7" s="21">
        <f t="shared" ref="C7:H7" si="1">SUM(C3:C6)</f>
        <v>979.65</v>
      </c>
      <c r="D7" s="21">
        <f t="shared" si="1"/>
        <v>979.65</v>
      </c>
      <c r="E7" s="21">
        <f t="shared" si="1"/>
        <v>1718.8899999999999</v>
      </c>
      <c r="F7" s="21">
        <f t="shared" si="1"/>
        <v>979.65</v>
      </c>
      <c r="G7" s="21">
        <f t="shared" si="1"/>
        <v>979.65</v>
      </c>
      <c r="H7" s="21">
        <f t="shared" si="1"/>
        <v>6617.1399999999994</v>
      </c>
    </row>
    <row r="8" spans="1:8" x14ac:dyDescent="0.25">
      <c r="A8" s="19"/>
      <c r="B8" s="22"/>
      <c r="C8" s="22"/>
      <c r="D8" s="22"/>
      <c r="E8" s="22"/>
      <c r="F8" s="22"/>
      <c r="G8" s="22"/>
      <c r="H8" s="22"/>
    </row>
    <row r="9" spans="1:8" x14ac:dyDescent="0.25">
      <c r="A9" s="17" t="s">
        <v>13</v>
      </c>
      <c r="B9" s="22"/>
      <c r="C9" s="22"/>
      <c r="D9" s="22"/>
      <c r="E9" s="22"/>
      <c r="F9" s="22"/>
      <c r="G9" s="22"/>
      <c r="H9" s="22"/>
    </row>
    <row r="10" spans="1:8" x14ac:dyDescent="0.25">
      <c r="A10" s="19" t="s">
        <v>14</v>
      </c>
      <c r="B10" s="22">
        <v>27.05</v>
      </c>
      <c r="C10" s="22"/>
      <c r="D10" s="22">
        <v>20.43</v>
      </c>
      <c r="E10" s="22"/>
      <c r="F10" s="22">
        <v>38.46</v>
      </c>
      <c r="G10" s="22"/>
      <c r="H10" s="22">
        <f t="shared" si="0"/>
        <v>85.94</v>
      </c>
    </row>
    <row r="11" spans="1:8" x14ac:dyDescent="0.25">
      <c r="A11" s="19" t="s">
        <v>15</v>
      </c>
      <c r="B11" s="22">
        <v>27.45</v>
      </c>
      <c r="C11" s="22"/>
      <c r="D11" s="22"/>
      <c r="E11" s="22">
        <v>20.77</v>
      </c>
      <c r="F11" s="22"/>
      <c r="G11" s="22"/>
      <c r="H11" s="22">
        <f t="shared" si="0"/>
        <v>48.22</v>
      </c>
    </row>
    <row r="12" spans="1:8" x14ac:dyDescent="0.25">
      <c r="A12" s="19" t="s">
        <v>16</v>
      </c>
      <c r="B12" s="22">
        <v>66.11</v>
      </c>
      <c r="C12" s="22"/>
      <c r="D12" s="22">
        <v>47.42</v>
      </c>
      <c r="E12" s="22"/>
      <c r="F12" s="22">
        <v>52.65</v>
      </c>
      <c r="G12" s="22"/>
      <c r="H12" s="22">
        <f t="shared" si="0"/>
        <v>166.18</v>
      </c>
    </row>
    <row r="13" spans="1:8" x14ac:dyDescent="0.25">
      <c r="A13" s="19" t="s">
        <v>17</v>
      </c>
      <c r="B13" s="22">
        <v>76.86</v>
      </c>
      <c r="C13" s="22"/>
      <c r="D13" s="22"/>
      <c r="E13" s="22"/>
      <c r="F13" s="22"/>
      <c r="G13" s="22"/>
      <c r="H13" s="22">
        <f t="shared" si="0"/>
        <v>76.86</v>
      </c>
    </row>
    <row r="14" spans="1:8" x14ac:dyDescent="0.25">
      <c r="A14" s="19" t="s">
        <v>18</v>
      </c>
      <c r="B14" s="22">
        <v>450.76</v>
      </c>
      <c r="C14" s="22">
        <v>450.76</v>
      </c>
      <c r="D14" s="22">
        <v>450.76</v>
      </c>
      <c r="E14" s="22">
        <v>450.76</v>
      </c>
      <c r="F14" s="22">
        <v>450.76</v>
      </c>
      <c r="G14" s="22">
        <v>450.76</v>
      </c>
      <c r="H14" s="22">
        <f t="shared" si="0"/>
        <v>2704.5600000000004</v>
      </c>
    </row>
    <row r="15" spans="1:8" x14ac:dyDescent="0.25">
      <c r="A15" s="19" t="s">
        <v>19</v>
      </c>
      <c r="B15" s="22">
        <v>72.12</v>
      </c>
      <c r="C15" s="22">
        <v>72.12</v>
      </c>
      <c r="D15" s="22">
        <v>72.12</v>
      </c>
      <c r="E15" s="22">
        <v>72.12</v>
      </c>
      <c r="F15" s="22">
        <v>72.12</v>
      </c>
      <c r="G15" s="22">
        <v>72.12</v>
      </c>
      <c r="H15" s="22">
        <f t="shared" si="0"/>
        <v>432.72</v>
      </c>
    </row>
    <row r="16" spans="1:8" x14ac:dyDescent="0.25">
      <c r="A16" s="19" t="s">
        <v>20</v>
      </c>
      <c r="B16" s="22"/>
      <c r="C16" s="22"/>
      <c r="D16" s="22">
        <v>180.3</v>
      </c>
      <c r="E16" s="22"/>
      <c r="F16" s="22"/>
      <c r="G16" s="22"/>
      <c r="H16" s="22">
        <f t="shared" si="0"/>
        <v>180.3</v>
      </c>
    </row>
    <row r="17" spans="1:8" x14ac:dyDescent="0.25">
      <c r="A17" s="19" t="s">
        <v>21</v>
      </c>
      <c r="B17" s="22">
        <v>360.61</v>
      </c>
      <c r="C17" s="22">
        <v>360.61</v>
      </c>
      <c r="D17" s="22">
        <v>360.61</v>
      </c>
      <c r="E17" s="22">
        <v>360.61</v>
      </c>
      <c r="F17" s="22">
        <v>360.61</v>
      </c>
      <c r="G17" s="22">
        <v>360.61</v>
      </c>
      <c r="H17" s="22">
        <f t="shared" si="0"/>
        <v>2163.6600000000003</v>
      </c>
    </row>
    <row r="18" spans="1:8" x14ac:dyDescent="0.25">
      <c r="A18" s="19" t="s">
        <v>22</v>
      </c>
      <c r="B18" s="22"/>
      <c r="C18" s="22"/>
      <c r="D18" s="22"/>
      <c r="E18" s="22"/>
      <c r="F18" s="22"/>
      <c r="G18" s="22"/>
      <c r="H18" s="22">
        <f t="shared" si="0"/>
        <v>0</v>
      </c>
    </row>
    <row r="19" spans="1:8" x14ac:dyDescent="0.25">
      <c r="A19" s="19" t="s">
        <v>23</v>
      </c>
      <c r="B19" s="22"/>
      <c r="C19" s="22"/>
      <c r="D19" s="22"/>
      <c r="E19" s="22"/>
      <c r="F19" s="22"/>
      <c r="G19" s="22"/>
      <c r="H19" s="22">
        <f t="shared" si="0"/>
        <v>0</v>
      </c>
    </row>
    <row r="20" spans="1:8" x14ac:dyDescent="0.25">
      <c r="A20" s="20" t="s">
        <v>24</v>
      </c>
      <c r="B20" s="23">
        <f t="shared" ref="B20:G20" si="2">SUM(B10:B19)</f>
        <v>1080.96</v>
      </c>
      <c r="C20" s="23">
        <f t="shared" si="2"/>
        <v>883.49</v>
      </c>
      <c r="D20" s="23">
        <f t="shared" si="2"/>
        <v>1131.6399999999999</v>
      </c>
      <c r="E20" s="23">
        <f t="shared" si="2"/>
        <v>904.26</v>
      </c>
      <c r="F20" s="23">
        <f t="shared" si="2"/>
        <v>974.6</v>
      </c>
      <c r="G20" s="23">
        <f t="shared" si="2"/>
        <v>883.49</v>
      </c>
      <c r="H20" s="23">
        <f t="shared" si="0"/>
        <v>5858.4400000000005</v>
      </c>
    </row>
    <row r="21" spans="1:8" x14ac:dyDescent="0.25">
      <c r="A21" s="19"/>
      <c r="B21" s="22"/>
      <c r="C21" s="22"/>
      <c r="D21" s="22"/>
      <c r="E21" s="22"/>
      <c r="F21" s="22"/>
      <c r="G21" s="22"/>
      <c r="H21" s="22">
        <f t="shared" si="0"/>
        <v>0</v>
      </c>
    </row>
    <row r="22" spans="1:8" x14ac:dyDescent="0.25">
      <c r="A22" s="24" t="s">
        <v>25</v>
      </c>
      <c r="B22" s="25">
        <f t="shared" ref="B22:G22" si="3">B7-B20</f>
        <v>-101.31000000000006</v>
      </c>
      <c r="C22" s="25">
        <f t="shared" si="3"/>
        <v>96.159999999999968</v>
      </c>
      <c r="D22" s="25">
        <f t="shared" si="3"/>
        <v>-151.9899999999999</v>
      </c>
      <c r="E22" s="25">
        <f t="shared" si="3"/>
        <v>814.62999999999988</v>
      </c>
      <c r="F22" s="25">
        <f t="shared" si="3"/>
        <v>5.0499999999999545</v>
      </c>
      <c r="G22" s="25">
        <f t="shared" si="3"/>
        <v>96.159999999999968</v>
      </c>
      <c r="H22" s="25">
        <f t="shared" si="0"/>
        <v>758.69999999999982</v>
      </c>
    </row>
    <row r="23" spans="1:8" x14ac:dyDescent="0.25">
      <c r="A23" s="26" t="s">
        <v>26</v>
      </c>
      <c r="B23" s="27">
        <f>B22</f>
        <v>-101.31000000000006</v>
      </c>
      <c r="C23" s="27">
        <f>B23+C22</f>
        <v>-5.1500000000000909</v>
      </c>
      <c r="D23" s="27">
        <f>C23+D22</f>
        <v>-157.13999999999999</v>
      </c>
      <c r="E23" s="27">
        <f>D23+E22</f>
        <v>657.4899999999999</v>
      </c>
      <c r="F23" s="27">
        <f>E23+F22</f>
        <v>662.53999999999985</v>
      </c>
      <c r="G23" s="27">
        <f>F23+G22</f>
        <v>758.69999999999982</v>
      </c>
      <c r="H23" s="22"/>
    </row>
  </sheetData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7A811-8A62-42F2-8F11-DBDBBA8152E2}">
  <dimension ref="A3:T14"/>
  <sheetViews>
    <sheetView workbookViewId="0"/>
  </sheetViews>
  <sheetFormatPr defaultColWidth="11.42578125" defaultRowHeight="15" x14ac:dyDescent="0.25"/>
  <cols>
    <col min="1" max="1" width="13.28515625" style="2" customWidth="1"/>
    <col min="2" max="2" width="11.42578125" style="2"/>
    <col min="3" max="3" width="17" style="2" customWidth="1"/>
    <col min="4" max="5" width="11.42578125" style="2"/>
    <col min="6" max="6" width="14.140625" style="2" customWidth="1"/>
    <col min="7" max="19" width="11.42578125" style="2"/>
    <col min="20" max="20" width="0" style="2" hidden="1" customWidth="1"/>
    <col min="21" max="16384" width="11.42578125" style="2"/>
  </cols>
  <sheetData>
    <row r="3" spans="1:20" ht="30" x14ac:dyDescent="0.25">
      <c r="A3" s="28" t="s">
        <v>27</v>
      </c>
      <c r="B3" s="28" t="s">
        <v>28</v>
      </c>
      <c r="C3" s="29" t="s">
        <v>29</v>
      </c>
      <c r="D3" s="28" t="s">
        <v>30</v>
      </c>
      <c r="E3" s="28" t="s">
        <v>31</v>
      </c>
      <c r="F3" s="28" t="s">
        <v>32</v>
      </c>
    </row>
    <row r="4" spans="1:20" x14ac:dyDescent="0.25">
      <c r="A4" s="3" t="s">
        <v>33</v>
      </c>
      <c r="B4" s="4">
        <f ca="1">esquema!A$1+T4</f>
        <v>44884</v>
      </c>
      <c r="C4" s="3">
        <f ca="1">TODAY()-B4</f>
        <v>1</v>
      </c>
      <c r="D4" s="5">
        <v>32.646977510127051</v>
      </c>
      <c r="E4" s="3" t="str">
        <f ca="1">IF(C4&gt;90,"si","no")</f>
        <v>no</v>
      </c>
      <c r="F4" s="3"/>
      <c r="Q4" s="30"/>
      <c r="T4" s="2">
        <v>364</v>
      </c>
    </row>
    <row r="5" spans="1:20" x14ac:dyDescent="0.25">
      <c r="A5" s="3" t="s">
        <v>34</v>
      </c>
      <c r="B5" s="4">
        <f ca="1">esquema!A$1+T5</f>
        <v>44606</v>
      </c>
      <c r="C5" s="3">
        <f t="shared" ref="C5:C11" ca="1" si="0">TODAY()-B5</f>
        <v>279</v>
      </c>
      <c r="D5" s="5">
        <v>4074.8620677220442</v>
      </c>
      <c r="E5" s="3"/>
      <c r="F5" s="3"/>
      <c r="Q5" s="30"/>
      <c r="T5" s="2">
        <v>86</v>
      </c>
    </row>
    <row r="6" spans="1:20" x14ac:dyDescent="0.25">
      <c r="A6" s="3" t="s">
        <v>35</v>
      </c>
      <c r="B6" s="4">
        <f ca="1">esquema!A$1+T6</f>
        <v>44784</v>
      </c>
      <c r="C6" s="3">
        <f t="shared" ca="1" si="0"/>
        <v>101</v>
      </c>
      <c r="D6" s="5">
        <v>2073.4917601240491</v>
      </c>
      <c r="E6" s="3"/>
      <c r="F6" s="3"/>
      <c r="Q6" s="30"/>
      <c r="T6" s="2">
        <v>264</v>
      </c>
    </row>
    <row r="7" spans="1:20" x14ac:dyDescent="0.25">
      <c r="A7" s="3" t="s">
        <v>36</v>
      </c>
      <c r="B7" s="4">
        <f ca="1">esquema!A$1+T7</f>
        <v>44750</v>
      </c>
      <c r="C7" s="3">
        <f t="shared" ca="1" si="0"/>
        <v>135</v>
      </c>
      <c r="D7" s="5">
        <v>72.121452526053872</v>
      </c>
      <c r="E7" s="3"/>
      <c r="F7" s="3"/>
      <c r="Q7" s="30"/>
      <c r="T7" s="2">
        <v>230</v>
      </c>
    </row>
    <row r="8" spans="1:20" x14ac:dyDescent="0.25">
      <c r="A8" s="3" t="s">
        <v>37</v>
      </c>
      <c r="B8" s="4">
        <f ca="1">esquema!A$1+T8</f>
        <v>44875</v>
      </c>
      <c r="C8" s="3">
        <f t="shared" ca="1" si="0"/>
        <v>10</v>
      </c>
      <c r="D8" s="5">
        <v>7.4705804574904144</v>
      </c>
      <c r="E8" s="3"/>
      <c r="F8" s="3"/>
      <c r="Q8" s="30"/>
      <c r="T8" s="2">
        <v>355</v>
      </c>
    </row>
    <row r="9" spans="1:20" x14ac:dyDescent="0.25">
      <c r="A9" s="3" t="s">
        <v>38</v>
      </c>
      <c r="B9" s="4">
        <f ca="1">esquema!A$1+T9</f>
        <v>44685</v>
      </c>
      <c r="C9" s="3">
        <f t="shared" ca="1" si="0"/>
        <v>200</v>
      </c>
      <c r="D9" s="5">
        <v>120.20242087675646</v>
      </c>
      <c r="E9" s="3"/>
      <c r="F9" s="3"/>
      <c r="Q9" s="30"/>
      <c r="T9" s="2">
        <v>165</v>
      </c>
    </row>
    <row r="10" spans="1:20" x14ac:dyDescent="0.25">
      <c r="A10" s="3" t="s">
        <v>39</v>
      </c>
      <c r="B10" s="4">
        <f ca="1">esquema!A$1+T10</f>
        <v>44848</v>
      </c>
      <c r="C10" s="3">
        <f t="shared" ca="1" si="0"/>
        <v>37</v>
      </c>
      <c r="D10" s="5">
        <v>5264.8660344019327</v>
      </c>
      <c r="E10" s="3"/>
      <c r="F10" s="3"/>
      <c r="Q10" s="30"/>
      <c r="T10" s="2">
        <v>328</v>
      </c>
    </row>
    <row r="11" spans="1:20" x14ac:dyDescent="0.25">
      <c r="A11" s="3" t="s">
        <v>40</v>
      </c>
      <c r="B11" s="4">
        <f ca="1">esquema!A$1+T11</f>
        <v>44691</v>
      </c>
      <c r="C11" s="3">
        <f t="shared" ca="1" si="0"/>
        <v>194</v>
      </c>
      <c r="D11" s="5">
        <v>601.01210438378234</v>
      </c>
      <c r="E11" s="3"/>
      <c r="F11" s="3"/>
      <c r="Q11" s="30"/>
      <c r="T11" s="2">
        <v>171</v>
      </c>
    </row>
    <row r="13" spans="1:20" x14ac:dyDescent="0.25">
      <c r="B13" s="6"/>
    </row>
    <row r="14" spans="1:20" x14ac:dyDescent="0.25">
      <c r="B14" s="6"/>
    </row>
  </sheetData>
  <pageMargins left="0.75" right="0.75" top="1" bottom="1" header="0" footer="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DACA1-C724-4401-AD61-7E4919740585}">
  <dimension ref="B2:H10"/>
  <sheetViews>
    <sheetView workbookViewId="0"/>
  </sheetViews>
  <sheetFormatPr defaultColWidth="11.42578125" defaultRowHeight="15" x14ac:dyDescent="0.25"/>
  <cols>
    <col min="1" max="16384" width="11.42578125" style="2"/>
  </cols>
  <sheetData>
    <row r="2" spans="2:8" x14ac:dyDescent="0.25">
      <c r="B2" s="7" t="s">
        <v>41</v>
      </c>
      <c r="D2" s="7" t="s">
        <v>42</v>
      </c>
      <c r="F2" s="7" t="s">
        <v>43</v>
      </c>
      <c r="H2" s="2" t="s">
        <v>44</v>
      </c>
    </row>
    <row r="3" spans="2:8" x14ac:dyDescent="0.25">
      <c r="B3" s="3"/>
      <c r="D3" s="3"/>
      <c r="F3" s="3"/>
      <c r="H3" s="2" t="s">
        <v>45</v>
      </c>
    </row>
    <row r="4" spans="2:8" x14ac:dyDescent="0.25">
      <c r="H4" s="2" t="s">
        <v>46</v>
      </c>
    </row>
    <row r="5" spans="2:8" x14ac:dyDescent="0.25">
      <c r="H5" s="2" t="s">
        <v>47</v>
      </c>
    </row>
    <row r="6" spans="2:8" x14ac:dyDescent="0.25">
      <c r="H6" s="2" t="s">
        <v>48</v>
      </c>
    </row>
    <row r="7" spans="2:8" x14ac:dyDescent="0.25">
      <c r="H7" s="2" t="s">
        <v>49</v>
      </c>
    </row>
    <row r="8" spans="2:8" x14ac:dyDescent="0.25">
      <c r="H8" s="2" t="s">
        <v>50</v>
      </c>
    </row>
    <row r="9" spans="2:8" x14ac:dyDescent="0.25">
      <c r="H9" s="2" t="s">
        <v>51</v>
      </c>
    </row>
    <row r="10" spans="2:8" x14ac:dyDescent="0.25">
      <c r="H10" s="2" t="s">
        <v>52</v>
      </c>
    </row>
  </sheetData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05835-0D12-4C1F-81CE-CC6CD88B8C95}">
  <dimension ref="A1:G8"/>
  <sheetViews>
    <sheetView workbookViewId="0"/>
  </sheetViews>
  <sheetFormatPr defaultColWidth="11.42578125" defaultRowHeight="12.75" x14ac:dyDescent="0.2"/>
  <cols>
    <col min="1" max="16384" width="11.42578125" style="8"/>
  </cols>
  <sheetData>
    <row r="1" spans="1:7" ht="24" customHeight="1" x14ac:dyDescent="0.2">
      <c r="A1" s="31" t="s">
        <v>53</v>
      </c>
      <c r="B1" s="31"/>
      <c r="C1" s="31"/>
      <c r="D1" s="31"/>
      <c r="E1" s="31"/>
      <c r="F1" s="31"/>
      <c r="G1" s="31"/>
    </row>
    <row r="2" spans="1:7" ht="15" x14ac:dyDescent="0.25">
      <c r="A2" s="9"/>
      <c r="B2" s="2"/>
      <c r="C2" s="2"/>
      <c r="D2" s="2"/>
      <c r="E2" s="2"/>
      <c r="F2" s="2"/>
      <c r="G2" s="2"/>
    </row>
    <row r="3" spans="1:7" ht="15" x14ac:dyDescent="0.25">
      <c r="A3" s="2"/>
      <c r="B3" s="2"/>
      <c r="C3" s="2"/>
      <c r="D3" s="2"/>
      <c r="E3" s="2"/>
      <c r="F3" s="2"/>
      <c r="G3" s="2"/>
    </row>
    <row r="4" spans="1:7" ht="15" x14ac:dyDescent="0.25">
      <c r="A4" s="10" t="s">
        <v>54</v>
      </c>
      <c r="B4" s="10" t="s">
        <v>55</v>
      </c>
      <c r="C4" s="11" t="s">
        <v>56</v>
      </c>
      <c r="D4" s="12" t="s">
        <v>57</v>
      </c>
      <c r="E4" s="12" t="s">
        <v>58</v>
      </c>
      <c r="F4" s="12" t="s">
        <v>42</v>
      </c>
      <c r="G4" s="12" t="s">
        <v>59</v>
      </c>
    </row>
    <row r="5" spans="1:7" ht="15" x14ac:dyDescent="0.25">
      <c r="A5" s="3" t="s">
        <v>60</v>
      </c>
      <c r="B5" s="3" t="s">
        <v>61</v>
      </c>
      <c r="C5" s="3">
        <v>2</v>
      </c>
      <c r="D5" s="13">
        <v>299</v>
      </c>
      <c r="E5" s="13">
        <f>C5*D5</f>
        <v>598</v>
      </c>
      <c r="F5" s="13">
        <f>E5*0.21</f>
        <v>125.58</v>
      </c>
      <c r="G5" s="13">
        <f>E5+F5</f>
        <v>723.58</v>
      </c>
    </row>
    <row r="6" spans="1:7" ht="15" x14ac:dyDescent="0.25">
      <c r="A6" s="3" t="s">
        <v>62</v>
      </c>
      <c r="B6" s="3" t="s">
        <v>63</v>
      </c>
      <c r="C6" s="3">
        <v>3</v>
      </c>
      <c r="D6" s="13">
        <v>349.18</v>
      </c>
      <c r="E6" s="13">
        <f>D6*C6</f>
        <v>1047.54</v>
      </c>
      <c r="F6" s="13">
        <f t="shared" ref="F6:F7" si="0">E6*0.21</f>
        <v>219.98339999999999</v>
      </c>
      <c r="G6" s="13">
        <f>E6+F6</f>
        <v>1267.5234</v>
      </c>
    </row>
    <row r="7" spans="1:7" ht="15" x14ac:dyDescent="0.25">
      <c r="A7" s="3" t="s">
        <v>64</v>
      </c>
      <c r="B7" s="3" t="s">
        <v>65</v>
      </c>
      <c r="C7" s="3">
        <v>2</v>
      </c>
      <c r="D7" s="13">
        <v>199.5</v>
      </c>
      <c r="E7" s="13">
        <f>D7*C7</f>
        <v>399</v>
      </c>
      <c r="F7" s="13">
        <f t="shared" si="0"/>
        <v>83.789999999999992</v>
      </c>
      <c r="G7" s="13">
        <f>E7+F7</f>
        <v>482.78999999999996</v>
      </c>
    </row>
    <row r="8" spans="1:7" ht="15" x14ac:dyDescent="0.25">
      <c r="A8" s="2"/>
      <c r="B8" s="2"/>
      <c r="C8" s="2"/>
      <c r="D8" s="14" t="s">
        <v>66</v>
      </c>
      <c r="E8" s="14">
        <f>SUM(E5:E7)</f>
        <v>2044.54</v>
      </c>
      <c r="F8" s="14">
        <f>SUM(F5:F7)</f>
        <v>429.35339999999997</v>
      </c>
      <c r="G8" s="14">
        <f>SUM(G5:G7)</f>
        <v>2473.8933999999999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2B8A9-5223-4072-A42D-948482C105D3}">
  <dimension ref="B1:M23"/>
  <sheetViews>
    <sheetView workbookViewId="0"/>
  </sheetViews>
  <sheetFormatPr defaultColWidth="11.42578125" defaultRowHeight="12.75" x14ac:dyDescent="0.2"/>
  <cols>
    <col min="1" max="1" width="3.85546875" style="8" customWidth="1"/>
    <col min="2" max="12" width="13.7109375" style="37" customWidth="1"/>
    <col min="13" max="16384" width="11.42578125" style="8"/>
  </cols>
  <sheetData>
    <row r="1" spans="2:13" x14ac:dyDescent="0.2"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2:13" ht="32.25" customHeight="1" x14ac:dyDescent="0.2">
      <c r="B2" s="33" t="s">
        <v>75</v>
      </c>
      <c r="C2" s="33" t="s">
        <v>72</v>
      </c>
      <c r="D2" s="35" t="s">
        <v>73</v>
      </c>
      <c r="E2" s="36"/>
      <c r="F2" s="35" t="s">
        <v>74</v>
      </c>
      <c r="G2" s="36"/>
      <c r="H2" s="34" t="s">
        <v>76</v>
      </c>
      <c r="I2" s="35" t="s">
        <v>71</v>
      </c>
      <c r="J2" s="36"/>
      <c r="K2" s="35" t="s">
        <v>70</v>
      </c>
      <c r="L2" s="36"/>
    </row>
    <row r="3" spans="2:13" x14ac:dyDescent="0.2">
      <c r="B3" s="38" t="s">
        <v>68</v>
      </c>
      <c r="C3" s="38" t="s">
        <v>69</v>
      </c>
      <c r="D3" s="37" t="s">
        <v>69</v>
      </c>
      <c r="E3" s="39">
        <v>44867</v>
      </c>
      <c r="F3" s="38" t="s">
        <v>67</v>
      </c>
      <c r="G3" s="39">
        <v>44867</v>
      </c>
      <c r="H3" s="39">
        <v>44867</v>
      </c>
      <c r="I3" s="37">
        <v>1</v>
      </c>
      <c r="J3" s="37">
        <v>1</v>
      </c>
      <c r="K3" s="37">
        <v>1</v>
      </c>
      <c r="L3" s="37">
        <v>1024</v>
      </c>
    </row>
    <row r="4" spans="2:13" x14ac:dyDescent="0.2">
      <c r="B4" s="38"/>
      <c r="I4" s="37">
        <v>2</v>
      </c>
      <c r="J4" s="37">
        <v>3</v>
      </c>
      <c r="K4" s="37">
        <v>2</v>
      </c>
      <c r="L4" s="37">
        <v>512</v>
      </c>
      <c r="M4" s="32"/>
    </row>
    <row r="5" spans="2:13" x14ac:dyDescent="0.2">
      <c r="B5" s="38"/>
      <c r="M5" s="32"/>
    </row>
    <row r="6" spans="2:13" x14ac:dyDescent="0.2">
      <c r="B6" s="38"/>
      <c r="M6" s="32"/>
    </row>
    <row r="7" spans="2:13" x14ac:dyDescent="0.2">
      <c r="B7" s="38"/>
      <c r="M7" s="32"/>
    </row>
    <row r="8" spans="2:13" x14ac:dyDescent="0.2">
      <c r="B8" s="38"/>
      <c r="M8" s="32"/>
    </row>
    <row r="9" spans="2:13" x14ac:dyDescent="0.2">
      <c r="B9" s="38"/>
      <c r="M9" s="32"/>
    </row>
    <row r="10" spans="2:13" x14ac:dyDescent="0.2">
      <c r="B10" s="38"/>
      <c r="M10" s="32"/>
    </row>
    <row r="11" spans="2:13" x14ac:dyDescent="0.2">
      <c r="B11" s="38"/>
      <c r="M11" s="32"/>
    </row>
    <row r="12" spans="2:13" x14ac:dyDescent="0.2">
      <c r="B12" s="38"/>
      <c r="M12" s="32"/>
    </row>
    <row r="13" spans="2:13" x14ac:dyDescent="0.2">
      <c r="B13" s="38"/>
      <c r="M13" s="32"/>
    </row>
    <row r="14" spans="2:13" x14ac:dyDescent="0.2">
      <c r="B14" s="38"/>
      <c r="M14" s="32"/>
    </row>
    <row r="15" spans="2:13" x14ac:dyDescent="0.2">
      <c r="B15" s="38"/>
      <c r="M15" s="32"/>
    </row>
    <row r="16" spans="2:13" x14ac:dyDescent="0.2">
      <c r="B16" s="38"/>
      <c r="M16" s="32"/>
    </row>
    <row r="17" spans="2:13" x14ac:dyDescent="0.2">
      <c r="B17" s="38"/>
      <c r="M17" s="32"/>
    </row>
    <row r="18" spans="2:13" x14ac:dyDescent="0.2">
      <c r="B18" s="38"/>
      <c r="M18" s="32"/>
    </row>
    <row r="19" spans="2:13" x14ac:dyDescent="0.2">
      <c r="M19" s="32"/>
    </row>
    <row r="20" spans="2:13" x14ac:dyDescent="0.2">
      <c r="M20" s="32"/>
    </row>
    <row r="21" spans="2:13" x14ac:dyDescent="0.2">
      <c r="M21" s="32"/>
    </row>
    <row r="22" spans="2:13" x14ac:dyDescent="0.2">
      <c r="M22" s="32"/>
    </row>
    <row r="23" spans="2:13" x14ac:dyDescent="0.2">
      <c r="M23" s="32"/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esquema</vt:lpstr>
      <vt:lpstr>comentaris</vt:lpstr>
      <vt:lpstr>validació</vt:lpstr>
      <vt:lpstr>auditoria</vt:lpstr>
      <vt:lpstr>sèries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 lopez</dc:creator>
  <cp:lastModifiedBy>papa</cp:lastModifiedBy>
  <dcterms:created xsi:type="dcterms:W3CDTF">2022-10-14T15:38:27Z</dcterms:created>
  <dcterms:modified xsi:type="dcterms:W3CDTF">2022-11-20T11:24:48Z</dcterms:modified>
</cp:coreProperties>
</file>